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CHELYABINSK\DEZ\OSK\БЛАГОУСТРОЙСТВО\Строитель 97\Конкурс\ФСГС 2023\"/>
    </mc:Choice>
  </mc:AlternateContent>
  <bookViews>
    <workbookView xWindow="0" yWindow="0" windowWidth="21600" windowHeight="9735"/>
  </bookViews>
  <sheets>
    <sheet name="Советский р-н" sheetId="7" r:id="rId1"/>
  </sheets>
  <calcPr calcId="152511"/>
</workbook>
</file>

<file path=xl/calcChain.xml><?xml version="1.0" encoding="utf-8"?>
<calcChain xmlns="http://schemas.openxmlformats.org/spreadsheetml/2006/main">
  <c r="H39" i="7" l="1"/>
  <c r="G39" i="7"/>
  <c r="F39" i="7"/>
  <c r="H36" i="7"/>
  <c r="G36" i="7"/>
  <c r="F36" i="7"/>
  <c r="G33" i="7"/>
  <c r="F33" i="7"/>
  <c r="K21" i="7"/>
  <c r="J21" i="7"/>
  <c r="I21" i="7"/>
  <c r="J20" i="7"/>
  <c r="I20" i="7"/>
  <c r="H20" i="7"/>
  <c r="K20" i="7" s="1"/>
  <c r="K18" i="7"/>
  <c r="J18" i="7"/>
  <c r="I18" i="7"/>
  <c r="H18" i="7"/>
  <c r="H17" i="7"/>
  <c r="G17" i="7"/>
  <c r="F17" i="7"/>
  <c r="K16" i="7"/>
  <c r="J16" i="7"/>
  <c r="I16" i="7"/>
  <c r="K15" i="7"/>
  <c r="J15" i="7"/>
  <c r="I15" i="7"/>
  <c r="K14" i="7"/>
  <c r="J14" i="7"/>
  <c r="I14" i="7"/>
  <c r="G13" i="7"/>
  <c r="K10" i="7"/>
  <c r="J10" i="7"/>
  <c r="F10" i="7"/>
  <c r="I10" i="7" s="1"/>
  <c r="J9" i="7"/>
  <c r="H9" i="7"/>
  <c r="K9" i="7" s="1"/>
  <c r="F9" i="7"/>
  <c r="F13" i="7" s="1"/>
  <c r="F40" i="7" s="1"/>
  <c r="J8" i="7"/>
  <c r="I8" i="7"/>
  <c r="I33" i="7" s="1"/>
  <c r="H8" i="7"/>
  <c r="K8" i="7" s="1"/>
  <c r="G40" i="7" l="1"/>
  <c r="H13" i="7"/>
  <c r="I9" i="7"/>
  <c r="K33" i="7"/>
  <c r="J33" i="7"/>
  <c r="H33" i="7"/>
  <c r="H40" i="7" s="1"/>
</calcChain>
</file>

<file path=xl/sharedStrings.xml><?xml version="1.0" encoding="utf-8"?>
<sst xmlns="http://schemas.openxmlformats.org/spreadsheetml/2006/main" count="81" uniqueCount="55">
  <si>
    <t>№ п/п</t>
  </si>
  <si>
    <t>№ ЛОТА</t>
  </si>
  <si>
    <t>Сроки выполнения работ</t>
  </si>
  <si>
    <t>Адрес придомовой территории</t>
  </si>
  <si>
    <t>Наименование мероприятий/ вид товаров, работ (услуг)</t>
  </si>
  <si>
    <t>Приложение № 1</t>
  </si>
  <si>
    <t>(разбивка по лотам)</t>
  </si>
  <si>
    <t>Итого ПО ЛОТУ № 1</t>
  </si>
  <si>
    <t>ЛОТ № 2</t>
  </si>
  <si>
    <t>ЛОТ № 1</t>
  </si>
  <si>
    <t>ИТОГО ПО ЛОТУ № 2</t>
  </si>
  <si>
    <t>ЛОТ № 3</t>
  </si>
  <si>
    <t>ИТОГО ПО ЛОТУ № № 3</t>
  </si>
  <si>
    <t>Сумма ВСЕГО, руб.</t>
  </si>
  <si>
    <t>Сумма СМР, руб.</t>
  </si>
  <si>
    <t>ПСД, руб.</t>
  </si>
  <si>
    <t>Установка скамеек, урн для мусора</t>
  </si>
  <si>
    <t xml:space="preserve">Ремонт дворового проезда, установка скамеек, урн для мусора, оборудование парковок для автотранспортных средств, ремонт тротуаров. </t>
  </si>
  <si>
    <t xml:space="preserve">Ремонт дворового проезда, ремонт тротуаров. </t>
  </si>
  <si>
    <t>СМР</t>
  </si>
  <si>
    <t>ПСД</t>
  </si>
  <si>
    <t>ВС</t>
  </si>
  <si>
    <t>ул. Абразивная, 46</t>
  </si>
  <si>
    <t>проспект Победы. 117, 119, 121, 121А, ул. Горького, 81, ул. 5-го Декабря, 32</t>
  </si>
  <si>
    <t>ул. Каслинская, 19В</t>
  </si>
  <si>
    <t>Ремонт дворового проезда, оборудование парковок для авторанспортных средств, ремонт тротуаров.</t>
  </si>
  <si>
    <t>Ремонт дворового проезда, оборудование парковок для автотранспортных средств, ремонт тротуаров.</t>
  </si>
  <si>
    <t>Ремонт дворового проезда, оборудование парковок для авторанспортных средств.</t>
  </si>
  <si>
    <t>ул. Калинина, 30, 30А</t>
  </si>
  <si>
    <t>ул. Братьев Кашириных, 101А</t>
  </si>
  <si>
    <t>ул. 250-летия Челябинска, 14</t>
  </si>
  <si>
    <t>Ремонт дворового проезда, оборудование парковок для авторанспортных средств, ремонт  тротуаров.</t>
  </si>
  <si>
    <t>ул. 250-летия Челябинска, 5Б</t>
  </si>
  <si>
    <t>Установка ограждения, озеленение территории</t>
  </si>
  <si>
    <t>Установка скамеек, урн для мусора, оборудование детских и спортивной площадок.</t>
  </si>
  <si>
    <t>Установка скамеек, урн для мусора, оборудование детской и спортивной площадок.</t>
  </si>
  <si>
    <t>Установка и ремонт ограждения</t>
  </si>
  <si>
    <t>ул. Калинина, 17, 19</t>
  </si>
  <si>
    <t>Установка скамеек, оборудование детской и спортивной площадок</t>
  </si>
  <si>
    <t>Установка ограждения</t>
  </si>
  <si>
    <t>Установка скамеек, урн для мусора, оборудование детской и спортивной площадок</t>
  </si>
  <si>
    <t>Ремонт ограждения</t>
  </si>
  <si>
    <t xml:space="preserve">С даты подписания договора
подряда  до  
</t>
  </si>
  <si>
    <t>С даты подписания договора подряда до</t>
  </si>
  <si>
    <t xml:space="preserve">С даты подписания договора подряда  до
</t>
  </si>
  <si>
    <t>Калин и</t>
  </si>
  <si>
    <t xml:space="preserve"> </t>
  </si>
  <si>
    <t>ИТОГО ПО ЛОТУ № 1</t>
  </si>
  <si>
    <t xml:space="preserve">по программе «Формирование комфортной городской среды» в Советском районе города  Челябинска </t>
  </si>
  <si>
    <t xml:space="preserve">Адресный перечень дворовых территорий на 2023 год  </t>
  </si>
  <si>
    <t>пос. Новосинеглазово, ул.
Челябинская, д. 20</t>
  </si>
  <si>
    <t>ул. Доватора, д. 19</t>
  </si>
  <si>
    <t>С даты подписания договора
подряда  до  31.08.2023 г.</t>
  </si>
  <si>
    <t>Ремонт дворового проезда, ремонт тротуаров,
оборудование парковок для автотранспортных средств</t>
  </si>
  <si>
    <t xml:space="preserve">Установка скамеек и урн для мусора.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</si>
</sst>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2" borderId="0" xfId="0" applyNumberFormat="1" applyFill="1" applyAlignment="1">
      <alignment horizontal="center" vertic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4" fontId="0" fillId="3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4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3" borderId="14" xfId="0" applyNumberForma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3" borderId="13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A39" sqref="A39:E39"/>
    </sheetView>
  </sheetViews>
  <sheetFormatPr defaultRowHeight="15" outlineLevelRow="1" outlineLevelCol="2" x14ac:dyDescent="0.25"/>
  <cols>
    <col min="1" max="1" width="9.140625" style="1" customWidth="1"/>
    <col min="2" max="2" width="9.85546875" customWidth="1"/>
    <col min="3" max="3" width="13.85546875" customWidth="1"/>
    <col min="4" max="4" width="31.5703125" style="2" customWidth="1"/>
    <col min="5" max="5" width="57.140625" style="2" customWidth="1"/>
    <col min="6" max="6" width="18.140625" style="8" hidden="1" customWidth="1" outlineLevel="2"/>
    <col min="7" max="7" width="23.28515625" customWidth="1" collapsed="1"/>
    <col min="8" max="8" width="18.5703125" hidden="1" customWidth="1" outlineLevel="1"/>
    <col min="9" max="9" width="12.42578125" hidden="1" customWidth="1" outlineLevel="1" collapsed="1"/>
    <col min="10" max="10" width="18.5703125" hidden="1" customWidth="1" outlineLevel="1"/>
    <col min="11" max="11" width="16.7109375" hidden="1" customWidth="1" outlineLevel="1"/>
    <col min="12" max="12" width="9.140625" collapsed="1"/>
    <col min="13" max="14" width="12.85546875" bestFit="1" customWidth="1"/>
  </cols>
  <sheetData>
    <row r="1" spans="1:15" x14ac:dyDescent="0.25">
      <c r="F1" s="3" t="s">
        <v>5</v>
      </c>
    </row>
    <row r="2" spans="1:15" x14ac:dyDescent="0.25">
      <c r="A2" s="5"/>
      <c r="B2" s="5"/>
      <c r="C2" s="5"/>
      <c r="D2" s="5"/>
      <c r="E2" s="5"/>
      <c r="F2" s="5"/>
    </row>
    <row r="3" spans="1:15" ht="15" customHeight="1" x14ac:dyDescent="0.25">
      <c r="A3" s="86" t="s">
        <v>49</v>
      </c>
      <c r="B3" s="86"/>
      <c r="C3" s="86"/>
      <c r="D3" s="86"/>
      <c r="E3" s="86"/>
      <c r="F3" s="86"/>
    </row>
    <row r="4" spans="1:15" ht="15.75" x14ac:dyDescent="0.25">
      <c r="A4" s="87" t="s">
        <v>48</v>
      </c>
      <c r="B4" s="87"/>
      <c r="C4" s="87"/>
      <c r="D4" s="87"/>
      <c r="E4" s="87"/>
      <c r="F4" s="87"/>
    </row>
    <row r="5" spans="1:15" ht="16.5" thickBot="1" x14ac:dyDescent="0.3">
      <c r="A5" s="88" t="s">
        <v>6</v>
      </c>
      <c r="B5" s="88"/>
      <c r="C5" s="88"/>
      <c r="D5" s="88"/>
      <c r="E5" s="88"/>
      <c r="F5" s="88"/>
    </row>
    <row r="6" spans="1:15" ht="40.5" customHeight="1" x14ac:dyDescent="0.25">
      <c r="A6" s="89" t="s">
        <v>0</v>
      </c>
      <c r="B6" s="89" t="s">
        <v>1</v>
      </c>
      <c r="C6" s="89" t="s">
        <v>2</v>
      </c>
      <c r="D6" s="91" t="s">
        <v>3</v>
      </c>
      <c r="E6" s="91" t="s">
        <v>4</v>
      </c>
      <c r="F6" s="93" t="s">
        <v>13</v>
      </c>
      <c r="G6" s="79" t="s">
        <v>14</v>
      </c>
      <c r="H6" s="15" t="s">
        <v>15</v>
      </c>
      <c r="I6" t="s">
        <v>21</v>
      </c>
      <c r="J6" t="s">
        <v>19</v>
      </c>
      <c r="K6" t="s">
        <v>20</v>
      </c>
    </row>
    <row r="7" spans="1:15" ht="15" customHeight="1" thickBot="1" x14ac:dyDescent="0.3">
      <c r="A7" s="90"/>
      <c r="B7" s="90"/>
      <c r="C7" s="90"/>
      <c r="D7" s="92"/>
      <c r="E7" s="92"/>
      <c r="F7" s="94"/>
      <c r="G7" s="80"/>
      <c r="H7" s="16"/>
      <c r="M7" s="58"/>
      <c r="N7" s="58"/>
      <c r="O7" s="58"/>
    </row>
    <row r="8" spans="1:15" ht="21.75" hidden="1" customHeight="1" outlineLevel="1" x14ac:dyDescent="0.25">
      <c r="A8" s="53">
        <v>1</v>
      </c>
      <c r="B8" s="71" t="s">
        <v>9</v>
      </c>
      <c r="C8" s="67" t="s">
        <v>42</v>
      </c>
      <c r="D8" s="47" t="s">
        <v>22</v>
      </c>
      <c r="E8" s="47" t="s">
        <v>18</v>
      </c>
      <c r="F8" s="43" t="s">
        <v>45</v>
      </c>
      <c r="G8" s="28">
        <v>1217710</v>
      </c>
      <c r="H8" s="17">
        <f>26978</f>
        <v>26978</v>
      </c>
      <c r="I8" s="6" t="e">
        <f>F8+F37+F34</f>
        <v>#VALUE!</v>
      </c>
      <c r="J8" s="10">
        <f>G8+G37+G34</f>
        <v>6174574</v>
      </c>
      <c r="K8" s="10">
        <f>H8+H37+H34</f>
        <v>41633</v>
      </c>
      <c r="M8" s="59"/>
      <c r="N8" s="59"/>
      <c r="O8" s="58"/>
    </row>
    <row r="9" spans="1:15" ht="50.25" hidden="1" customHeight="1" outlineLevel="1" x14ac:dyDescent="0.25">
      <c r="A9" s="51">
        <v>2</v>
      </c>
      <c r="B9" s="72"/>
      <c r="C9" s="74"/>
      <c r="D9" s="54" t="s">
        <v>23</v>
      </c>
      <c r="E9" s="54" t="s">
        <v>17</v>
      </c>
      <c r="F9" s="29">
        <f>1391640</f>
        <v>1391640</v>
      </c>
      <c r="G9" s="30">
        <v>4073231</v>
      </c>
      <c r="H9" s="18">
        <f>27287</f>
        <v>27287</v>
      </c>
      <c r="I9" s="6" t="e">
        <f>F9+#REF!+#REF!</f>
        <v>#REF!</v>
      </c>
      <c r="J9" s="10" t="e">
        <f>G9+#REF!+#REF!</f>
        <v>#REF!</v>
      </c>
      <c r="K9" s="10" t="e">
        <f>H9+#REF!+#REF!</f>
        <v>#REF!</v>
      </c>
      <c r="M9" s="58"/>
      <c r="N9" s="58"/>
      <c r="O9" s="58"/>
    </row>
    <row r="10" spans="1:15" ht="33" hidden="1" customHeight="1" outlineLevel="1" x14ac:dyDescent="0.25">
      <c r="A10" s="51">
        <v>3</v>
      </c>
      <c r="B10" s="72"/>
      <c r="C10" s="74"/>
      <c r="D10" s="48" t="s">
        <v>24</v>
      </c>
      <c r="E10" s="48" t="s">
        <v>25</v>
      </c>
      <c r="F10" s="45">
        <f>2920394</f>
        <v>2920394</v>
      </c>
      <c r="G10" s="31">
        <v>2716369</v>
      </c>
      <c r="H10" s="19">
        <v>57262</v>
      </c>
      <c r="I10" s="6" t="e">
        <f>#REF!+F10+#REF!</f>
        <v>#REF!</v>
      </c>
      <c r="J10" s="10" t="e">
        <f>G10+#REF!+#REF!</f>
        <v>#REF!</v>
      </c>
      <c r="K10" s="10" t="e">
        <f>H10+#REF!+#REF!</f>
        <v>#REF!</v>
      </c>
      <c r="M10" s="58"/>
      <c r="N10" s="58"/>
      <c r="O10" s="58"/>
    </row>
    <row r="11" spans="1:15" ht="36" hidden="1" customHeight="1" outlineLevel="1" x14ac:dyDescent="0.25">
      <c r="A11" s="51">
        <v>4</v>
      </c>
      <c r="B11" s="72"/>
      <c r="C11" s="74"/>
      <c r="D11" s="48" t="s">
        <v>37</v>
      </c>
      <c r="E11" s="48" t="s">
        <v>26</v>
      </c>
      <c r="F11" s="45"/>
      <c r="G11" s="31">
        <v>1317413</v>
      </c>
      <c r="H11" s="13"/>
      <c r="I11" s="14"/>
      <c r="J11" s="10"/>
      <c r="K11" s="10"/>
      <c r="M11" s="58"/>
      <c r="N11" s="58"/>
      <c r="O11" s="58"/>
    </row>
    <row r="12" spans="1:15" ht="35.25" hidden="1" customHeight="1" outlineLevel="1" thickBot="1" x14ac:dyDescent="0.3">
      <c r="A12" s="52">
        <v>5</v>
      </c>
      <c r="B12" s="73"/>
      <c r="C12" s="68"/>
      <c r="D12" s="49" t="s">
        <v>28</v>
      </c>
      <c r="E12" s="49" t="s">
        <v>27</v>
      </c>
      <c r="F12" s="46"/>
      <c r="G12" s="32">
        <v>1820500</v>
      </c>
      <c r="H12" s="13"/>
      <c r="I12" s="14"/>
      <c r="J12" s="10"/>
      <c r="K12" s="10"/>
      <c r="M12" s="58"/>
      <c r="N12" s="58"/>
      <c r="O12" s="58"/>
    </row>
    <row r="13" spans="1:15" ht="16.5" hidden="1" outlineLevel="1" thickBot="1" x14ac:dyDescent="0.3">
      <c r="A13" s="81" t="s">
        <v>7</v>
      </c>
      <c r="B13" s="82"/>
      <c r="C13" s="82"/>
      <c r="D13" s="82"/>
      <c r="E13" s="82"/>
      <c r="F13" s="33">
        <f>SUM(F8:F10)</f>
        <v>4312034</v>
      </c>
      <c r="G13" s="34">
        <f>SUM(G8:G12)</f>
        <v>11145223</v>
      </c>
      <c r="H13" s="20">
        <f>SUM(H8:H10)</f>
        <v>111527</v>
      </c>
      <c r="I13" s="7"/>
      <c r="J13" s="7"/>
      <c r="K13" s="7"/>
      <c r="M13" s="58"/>
      <c r="N13" s="58"/>
      <c r="O13" s="58"/>
    </row>
    <row r="14" spans="1:15" ht="33" hidden="1" customHeight="1" outlineLevel="1" x14ac:dyDescent="0.25">
      <c r="A14" s="53">
        <v>1</v>
      </c>
      <c r="B14" s="71" t="s">
        <v>8</v>
      </c>
      <c r="C14" s="83" t="s">
        <v>43</v>
      </c>
      <c r="D14" s="47" t="s">
        <v>29</v>
      </c>
      <c r="E14" s="47" t="s">
        <v>25</v>
      </c>
      <c r="F14" s="43">
        <v>2384567</v>
      </c>
      <c r="G14" s="28">
        <v>3120760</v>
      </c>
      <c r="H14" s="17">
        <v>46756</v>
      </c>
      <c r="I14" s="9">
        <f>F14+F38+F35</f>
        <v>2384567</v>
      </c>
      <c r="J14" s="8">
        <f>G14+G35+G38</f>
        <v>4928524</v>
      </c>
      <c r="K14" s="8">
        <f>H14+H35+H38</f>
        <v>67140</v>
      </c>
      <c r="M14" s="58"/>
      <c r="N14" s="58"/>
      <c r="O14" s="58"/>
    </row>
    <row r="15" spans="1:15" ht="34.5" hidden="1" customHeight="1" outlineLevel="1" x14ac:dyDescent="0.25">
      <c r="A15" s="51">
        <v>2</v>
      </c>
      <c r="B15" s="72"/>
      <c r="C15" s="84"/>
      <c r="D15" s="54" t="s">
        <v>30</v>
      </c>
      <c r="E15" s="54" t="s">
        <v>31</v>
      </c>
      <c r="F15" s="29">
        <v>6000000</v>
      </c>
      <c r="G15" s="35">
        <v>2178035</v>
      </c>
      <c r="H15" s="21">
        <v>117647</v>
      </c>
      <c r="I15" s="6">
        <f>F15</f>
        <v>6000000</v>
      </c>
      <c r="J15" s="8">
        <f>G15</f>
        <v>2178035</v>
      </c>
      <c r="K15" s="8">
        <f>H15</f>
        <v>117647</v>
      </c>
      <c r="M15" s="58"/>
      <c r="N15" s="59"/>
      <c r="O15" s="58"/>
    </row>
    <row r="16" spans="1:15" ht="36" hidden="1" customHeight="1" outlineLevel="1" thickBot="1" x14ac:dyDescent="0.3">
      <c r="A16" s="52">
        <v>3</v>
      </c>
      <c r="B16" s="73"/>
      <c r="C16" s="85"/>
      <c r="D16" s="55" t="s">
        <v>32</v>
      </c>
      <c r="E16" s="55" t="s">
        <v>31</v>
      </c>
      <c r="F16" s="36">
        <v>1941643</v>
      </c>
      <c r="G16" s="37">
        <v>1532245</v>
      </c>
      <c r="H16" s="22">
        <v>38071</v>
      </c>
      <c r="I16" s="6" t="e">
        <f>F16+#REF!+#REF!</f>
        <v>#REF!</v>
      </c>
      <c r="J16" s="10" t="e">
        <f>G16+#REF!+#REF!</f>
        <v>#REF!</v>
      </c>
      <c r="K16" s="10" t="e">
        <f>H16+#REF!+#REF!</f>
        <v>#REF!</v>
      </c>
      <c r="M16" s="58"/>
      <c r="N16" s="58"/>
      <c r="O16" s="58"/>
    </row>
    <row r="17" spans="1:15" ht="16.5" hidden="1" outlineLevel="1" thickBot="1" x14ac:dyDescent="0.3">
      <c r="A17" s="63" t="s">
        <v>10</v>
      </c>
      <c r="B17" s="64"/>
      <c r="C17" s="64"/>
      <c r="D17" s="64"/>
      <c r="E17" s="64"/>
      <c r="F17" s="33">
        <f>SUM(F14:F16)</f>
        <v>10326210</v>
      </c>
      <c r="G17" s="34">
        <f>SUM(G14:G16)</f>
        <v>6831040</v>
      </c>
      <c r="H17" s="20">
        <f>SUM(H14:H16)</f>
        <v>202474</v>
      </c>
      <c r="I17" s="7"/>
      <c r="J17" s="7"/>
      <c r="K17" s="7"/>
      <c r="M17" s="58"/>
      <c r="N17" s="58"/>
      <c r="O17" s="58"/>
    </row>
    <row r="18" spans="1:15" ht="18.75" hidden="1" customHeight="1" outlineLevel="1" x14ac:dyDescent="0.25">
      <c r="A18" s="69">
        <v>1</v>
      </c>
      <c r="B18" s="71" t="s">
        <v>11</v>
      </c>
      <c r="C18" s="67" t="s">
        <v>44</v>
      </c>
      <c r="D18" s="77" t="s">
        <v>22</v>
      </c>
      <c r="E18" s="47" t="s">
        <v>16</v>
      </c>
      <c r="F18" s="38"/>
      <c r="G18" s="39">
        <v>52712</v>
      </c>
      <c r="H18" s="23">
        <f>30207</f>
        <v>30207</v>
      </c>
      <c r="I18" s="6" t="e">
        <f>F18+#REF!+#REF!</f>
        <v>#REF!</v>
      </c>
      <c r="J18" s="10" t="e">
        <f>G18+#REF!+#REF!</f>
        <v>#REF!</v>
      </c>
      <c r="K18" s="10" t="e">
        <f>H18+#REF!+#REF!</f>
        <v>#REF!</v>
      </c>
      <c r="M18" s="58"/>
      <c r="N18" s="58"/>
      <c r="O18" s="58"/>
    </row>
    <row r="19" spans="1:15" ht="20.25" hidden="1" customHeight="1" outlineLevel="1" x14ac:dyDescent="0.25">
      <c r="A19" s="70"/>
      <c r="B19" s="72"/>
      <c r="C19" s="74"/>
      <c r="D19" s="78"/>
      <c r="E19" s="48" t="s">
        <v>33</v>
      </c>
      <c r="F19" s="29"/>
      <c r="G19" s="31">
        <v>188989</v>
      </c>
      <c r="H19" s="23"/>
      <c r="I19" s="6"/>
      <c r="J19" s="10"/>
      <c r="K19" s="10"/>
      <c r="M19" s="58"/>
      <c r="N19" s="58"/>
      <c r="O19" s="58"/>
    </row>
    <row r="20" spans="1:15" ht="51" hidden="1" customHeight="1" outlineLevel="1" x14ac:dyDescent="0.25">
      <c r="A20" s="51">
        <v>2</v>
      </c>
      <c r="B20" s="72"/>
      <c r="C20" s="74"/>
      <c r="D20" s="56" t="s">
        <v>23</v>
      </c>
      <c r="E20" s="48" t="s">
        <v>34</v>
      </c>
      <c r="F20" s="29"/>
      <c r="G20" s="40">
        <v>1303216</v>
      </c>
      <c r="H20" s="24">
        <f>40933</f>
        <v>40933</v>
      </c>
      <c r="I20" s="6" t="e">
        <f>F20+#REF!+#REF!</f>
        <v>#REF!</v>
      </c>
      <c r="J20" s="10" t="e">
        <f>G20+#REF!+#REF!</f>
        <v>#REF!</v>
      </c>
      <c r="K20" s="10" t="e">
        <f>H20+#REF!+#REF!</f>
        <v>#REF!</v>
      </c>
      <c r="M20" s="58"/>
      <c r="N20" s="58"/>
      <c r="O20" s="58"/>
    </row>
    <row r="21" spans="1:15" ht="31.5" hidden="1" outlineLevel="1" x14ac:dyDescent="0.25">
      <c r="A21" s="70">
        <v>3</v>
      </c>
      <c r="B21" s="72"/>
      <c r="C21" s="74"/>
      <c r="D21" s="61" t="s">
        <v>24</v>
      </c>
      <c r="E21" s="48" t="s">
        <v>35</v>
      </c>
      <c r="F21" s="29"/>
      <c r="G21" s="40">
        <v>406580</v>
      </c>
      <c r="H21" s="25">
        <v>28718</v>
      </c>
      <c r="I21" s="6" t="e">
        <f>F21+#REF!+#REF!</f>
        <v>#REF!</v>
      </c>
      <c r="J21" s="10" t="e">
        <f>G21+#REF!+#REF!</f>
        <v>#REF!</v>
      </c>
      <c r="K21" s="10" t="e">
        <f>H21+#REF!+#REF!</f>
        <v>#REF!</v>
      </c>
      <c r="M21" s="58"/>
      <c r="N21" s="58"/>
      <c r="O21" s="58"/>
    </row>
    <row r="22" spans="1:15" ht="15.75" hidden="1" outlineLevel="1" x14ac:dyDescent="0.25">
      <c r="A22" s="70"/>
      <c r="B22" s="72"/>
      <c r="C22" s="74"/>
      <c r="D22" s="61"/>
      <c r="E22" s="48" t="s">
        <v>36</v>
      </c>
      <c r="F22" s="29"/>
      <c r="G22" s="40">
        <v>481230</v>
      </c>
      <c r="H22" s="26"/>
      <c r="I22" s="14"/>
      <c r="J22" s="10"/>
      <c r="K22" s="10"/>
      <c r="M22" s="58"/>
      <c r="N22" s="58"/>
      <c r="O22" s="58"/>
    </row>
    <row r="23" spans="1:15" ht="31.5" hidden="1" outlineLevel="1" x14ac:dyDescent="0.25">
      <c r="A23" s="70">
        <v>4</v>
      </c>
      <c r="B23" s="72"/>
      <c r="C23" s="74"/>
      <c r="D23" s="61" t="s">
        <v>37</v>
      </c>
      <c r="E23" s="48" t="s">
        <v>38</v>
      </c>
      <c r="F23" s="29"/>
      <c r="G23" s="40">
        <v>798962</v>
      </c>
      <c r="H23" s="26"/>
      <c r="I23" s="14"/>
      <c r="J23" s="10"/>
      <c r="K23" s="10"/>
      <c r="M23" s="58"/>
      <c r="N23" s="58"/>
      <c r="O23" s="58"/>
    </row>
    <row r="24" spans="1:15" ht="15.75" hidden="1" outlineLevel="1" x14ac:dyDescent="0.25">
      <c r="A24" s="70"/>
      <c r="B24" s="72"/>
      <c r="C24" s="74"/>
      <c r="D24" s="61"/>
      <c r="E24" s="48" t="s">
        <v>39</v>
      </c>
      <c r="F24" s="29"/>
      <c r="G24" s="40">
        <v>370855</v>
      </c>
      <c r="H24" s="26"/>
      <c r="I24" s="14"/>
      <c r="J24" s="10"/>
      <c r="K24" s="10"/>
      <c r="M24" s="58"/>
      <c r="N24" s="58"/>
      <c r="O24" s="58"/>
    </row>
    <row r="25" spans="1:15" ht="31.5" hidden="1" outlineLevel="1" x14ac:dyDescent="0.25">
      <c r="A25" s="70">
        <v>5</v>
      </c>
      <c r="B25" s="72"/>
      <c r="C25" s="74"/>
      <c r="D25" s="61" t="s">
        <v>28</v>
      </c>
      <c r="E25" s="48" t="s">
        <v>35</v>
      </c>
      <c r="F25" s="29"/>
      <c r="G25" s="40">
        <v>902608</v>
      </c>
      <c r="H25" s="26"/>
      <c r="I25" s="14"/>
      <c r="J25" s="10"/>
      <c r="K25" s="10"/>
      <c r="M25" s="58"/>
      <c r="N25" s="58"/>
      <c r="O25" s="58"/>
    </row>
    <row r="26" spans="1:15" ht="15.75" hidden="1" outlineLevel="1" x14ac:dyDescent="0.25">
      <c r="A26" s="70"/>
      <c r="B26" s="72"/>
      <c r="C26" s="74"/>
      <c r="D26" s="61"/>
      <c r="E26" s="48" t="s">
        <v>39</v>
      </c>
      <c r="F26" s="29"/>
      <c r="G26" s="40">
        <v>668804</v>
      </c>
      <c r="H26" s="26"/>
      <c r="I26" s="14"/>
      <c r="J26" s="10"/>
      <c r="K26" s="10"/>
      <c r="M26" s="58"/>
      <c r="N26" s="58"/>
      <c r="O26" s="58"/>
    </row>
    <row r="27" spans="1:15" ht="31.5" hidden="1" outlineLevel="1" x14ac:dyDescent="0.25">
      <c r="A27" s="70">
        <v>6</v>
      </c>
      <c r="B27" s="72"/>
      <c r="C27" s="74"/>
      <c r="D27" s="61" t="s">
        <v>29</v>
      </c>
      <c r="E27" s="48" t="s">
        <v>40</v>
      </c>
      <c r="F27" s="29"/>
      <c r="G27" s="40">
        <v>887867</v>
      </c>
      <c r="H27" s="26"/>
      <c r="I27" s="14"/>
      <c r="J27" s="10"/>
      <c r="K27" s="10"/>
      <c r="M27" s="58"/>
      <c r="N27" s="58"/>
      <c r="O27" s="58"/>
    </row>
    <row r="28" spans="1:15" ht="15.75" hidden="1" outlineLevel="1" x14ac:dyDescent="0.25">
      <c r="A28" s="70"/>
      <c r="B28" s="72"/>
      <c r="C28" s="74"/>
      <c r="D28" s="61"/>
      <c r="E28" s="48" t="s">
        <v>41</v>
      </c>
      <c r="F28" s="29"/>
      <c r="G28" s="40">
        <v>120292</v>
      </c>
      <c r="H28" s="26"/>
      <c r="I28" s="14"/>
      <c r="J28" s="10"/>
      <c r="K28" s="10"/>
      <c r="M28" s="58"/>
      <c r="N28" s="58"/>
      <c r="O28" s="58"/>
    </row>
    <row r="29" spans="1:15" ht="31.5" hidden="1" outlineLevel="1" x14ac:dyDescent="0.25">
      <c r="A29" s="70">
        <v>7</v>
      </c>
      <c r="B29" s="72"/>
      <c r="C29" s="74"/>
      <c r="D29" s="61" t="s">
        <v>30</v>
      </c>
      <c r="E29" s="48" t="s">
        <v>40</v>
      </c>
      <c r="F29" s="29"/>
      <c r="G29" s="40">
        <v>595897</v>
      </c>
      <c r="H29" s="26"/>
      <c r="I29" s="14"/>
      <c r="J29" s="10"/>
      <c r="K29" s="10"/>
      <c r="M29" s="58"/>
      <c r="N29" s="58"/>
      <c r="O29" s="58"/>
    </row>
    <row r="30" spans="1:15" ht="15.75" hidden="1" outlineLevel="1" x14ac:dyDescent="0.25">
      <c r="A30" s="70"/>
      <c r="B30" s="72"/>
      <c r="C30" s="74"/>
      <c r="D30" s="61"/>
      <c r="E30" s="48" t="s">
        <v>39</v>
      </c>
      <c r="F30" s="29"/>
      <c r="G30" s="40">
        <v>171475</v>
      </c>
      <c r="H30" s="26"/>
      <c r="I30" s="14"/>
      <c r="J30" s="10"/>
      <c r="K30" s="10"/>
      <c r="M30" s="58"/>
      <c r="N30" s="58"/>
      <c r="O30" s="58"/>
    </row>
    <row r="31" spans="1:15" ht="31.5" hidden="1" outlineLevel="1" x14ac:dyDescent="0.25">
      <c r="A31" s="70">
        <v>8</v>
      </c>
      <c r="B31" s="72"/>
      <c r="C31" s="74"/>
      <c r="D31" s="61" t="s">
        <v>32</v>
      </c>
      <c r="E31" s="48" t="s">
        <v>40</v>
      </c>
      <c r="F31" s="29"/>
      <c r="G31" s="40">
        <v>677639</v>
      </c>
      <c r="H31" s="26"/>
      <c r="I31" s="14"/>
      <c r="J31" s="10"/>
      <c r="K31" s="10"/>
      <c r="M31" s="58"/>
      <c r="N31" s="58"/>
      <c r="O31" s="58"/>
    </row>
    <row r="32" spans="1:15" ht="16.5" hidden="1" outlineLevel="1" thickBot="1" x14ac:dyDescent="0.3">
      <c r="A32" s="76"/>
      <c r="B32" s="73"/>
      <c r="C32" s="68"/>
      <c r="D32" s="62"/>
      <c r="E32" s="49" t="s">
        <v>39</v>
      </c>
      <c r="F32" s="36"/>
      <c r="G32" s="41">
        <v>161388</v>
      </c>
      <c r="H32" s="26"/>
      <c r="I32" s="14"/>
      <c r="J32" s="10"/>
      <c r="K32" s="10"/>
      <c r="M32" s="58"/>
      <c r="N32" s="58"/>
      <c r="O32" s="58"/>
    </row>
    <row r="33" spans="1:15" ht="16.5" hidden="1" outlineLevel="1" thickBot="1" x14ac:dyDescent="0.3">
      <c r="A33" s="63" t="s">
        <v>12</v>
      </c>
      <c r="B33" s="64"/>
      <c r="C33" s="64"/>
      <c r="D33" s="64"/>
      <c r="E33" s="64"/>
      <c r="F33" s="33">
        <f>SUM(F18:F21)</f>
        <v>0</v>
      </c>
      <c r="G33" s="34">
        <f>SUM(G18:G32)</f>
        <v>7788514</v>
      </c>
      <c r="H33" s="27">
        <f>SUM(H18:H21)</f>
        <v>99858</v>
      </c>
      <c r="I33" s="11" t="e">
        <f>SUM(I8:I21)</f>
        <v>#VALUE!</v>
      </c>
      <c r="J33" s="12" t="e">
        <f t="shared" ref="J33:K33" si="0">SUM(J8:J21)</f>
        <v>#REF!</v>
      </c>
      <c r="K33" s="12" t="e">
        <f t="shared" si="0"/>
        <v>#REF!</v>
      </c>
      <c r="M33" s="58"/>
      <c r="N33" s="58"/>
      <c r="O33" s="58"/>
    </row>
    <row r="34" spans="1:15" ht="36.75" customHeight="1" collapsed="1" x14ac:dyDescent="0.25">
      <c r="A34" s="53">
        <v>1</v>
      </c>
      <c r="B34" s="65" t="s">
        <v>9</v>
      </c>
      <c r="C34" s="95" t="s">
        <v>52</v>
      </c>
      <c r="D34" s="57" t="s">
        <v>50</v>
      </c>
      <c r="E34" s="47" t="s">
        <v>53</v>
      </c>
      <c r="F34" s="38"/>
      <c r="G34" s="28">
        <v>4874511</v>
      </c>
      <c r="H34" s="17">
        <v>13618</v>
      </c>
      <c r="I34" s="4"/>
      <c r="J34" s="4"/>
      <c r="K34" s="4"/>
      <c r="M34" s="58"/>
      <c r="N34" s="98"/>
      <c r="O34" s="58"/>
    </row>
    <row r="35" spans="1:15" ht="42" customHeight="1" thickBot="1" x14ac:dyDescent="0.3">
      <c r="A35" s="52">
        <v>2</v>
      </c>
      <c r="B35" s="66"/>
      <c r="C35" s="99"/>
      <c r="D35" s="55" t="s">
        <v>51</v>
      </c>
      <c r="E35" s="49" t="s">
        <v>53</v>
      </c>
      <c r="F35" s="36"/>
      <c r="G35" s="42">
        <v>1352416</v>
      </c>
      <c r="H35" s="18">
        <v>17968</v>
      </c>
      <c r="M35" s="58"/>
      <c r="N35" s="98"/>
      <c r="O35" s="58"/>
    </row>
    <row r="36" spans="1:15" ht="16.5" thickBot="1" x14ac:dyDescent="0.3">
      <c r="A36" s="63" t="s">
        <v>47</v>
      </c>
      <c r="B36" s="64"/>
      <c r="C36" s="64"/>
      <c r="D36" s="64"/>
      <c r="E36" s="100"/>
      <c r="F36" s="33">
        <f>SUM(F34:F35)</f>
        <v>0</v>
      </c>
      <c r="G36" s="34">
        <f>SUM(G34:G35)</f>
        <v>6226927</v>
      </c>
      <c r="H36" s="20">
        <f>SUM(H34:H35)</f>
        <v>31586</v>
      </c>
      <c r="I36" s="4"/>
      <c r="L36" s="50" t="s">
        <v>46</v>
      </c>
      <c r="M36" s="58"/>
      <c r="N36" s="60"/>
      <c r="O36" s="58"/>
    </row>
    <row r="37" spans="1:15" ht="33" customHeight="1" x14ac:dyDescent="0.25">
      <c r="A37" s="69">
        <v>1</v>
      </c>
      <c r="B37" s="71" t="s">
        <v>8</v>
      </c>
      <c r="C37" s="95" t="s">
        <v>52</v>
      </c>
      <c r="D37" s="75" t="s">
        <v>50</v>
      </c>
      <c r="E37" s="44" t="s">
        <v>54</v>
      </c>
      <c r="F37" s="38"/>
      <c r="G37" s="28">
        <v>82353</v>
      </c>
      <c r="H37" s="17">
        <v>1037</v>
      </c>
      <c r="I37" s="4"/>
      <c r="J37" s="4"/>
      <c r="K37" s="4"/>
    </row>
    <row r="38" spans="1:15" ht="45" customHeight="1" thickBot="1" x14ac:dyDescent="0.3">
      <c r="A38" s="70"/>
      <c r="B38" s="72"/>
      <c r="C38" s="96"/>
      <c r="D38" s="61"/>
      <c r="E38" s="44" t="s">
        <v>39</v>
      </c>
      <c r="F38" s="29"/>
      <c r="G38" s="30">
        <v>455348</v>
      </c>
      <c r="H38" s="18">
        <v>2416</v>
      </c>
    </row>
    <row r="39" spans="1:15" ht="16.5" thickBot="1" x14ac:dyDescent="0.3">
      <c r="A39" s="63" t="s">
        <v>47</v>
      </c>
      <c r="B39" s="64"/>
      <c r="C39" s="64"/>
      <c r="D39" s="64"/>
      <c r="E39" s="97"/>
      <c r="F39" s="33">
        <f>SUM(F37:F38)</f>
        <v>0</v>
      </c>
      <c r="G39" s="34">
        <f>SUM(G37:G38)</f>
        <v>537701</v>
      </c>
      <c r="H39" s="20">
        <f>SUM(H37:H38)</f>
        <v>3453</v>
      </c>
      <c r="I39" s="4"/>
      <c r="L39" s="50" t="s">
        <v>46</v>
      </c>
    </row>
    <row r="40" spans="1:15" hidden="1" outlineLevel="1" x14ac:dyDescent="0.25">
      <c r="F40" s="8">
        <f>F13+F17+F33+F36+F39</f>
        <v>14638244</v>
      </c>
      <c r="G40" s="8">
        <f>G13+G17+G33+G36+G39</f>
        <v>32529405</v>
      </c>
      <c r="H40" s="8">
        <f>H13+H17+H33+H36+H39</f>
        <v>448898</v>
      </c>
    </row>
    <row r="41" spans="1:15" collapsed="1" x14ac:dyDescent="0.25"/>
    <row r="43" spans="1:15" x14ac:dyDescent="0.25">
      <c r="G43" s="4" t="s">
        <v>46</v>
      </c>
    </row>
    <row r="45" spans="1:15" x14ac:dyDescent="0.25">
      <c r="G45" s="4" t="s">
        <v>46</v>
      </c>
    </row>
  </sheetData>
  <mergeCells count="42">
    <mergeCell ref="D29:D30"/>
    <mergeCell ref="A39:E39"/>
    <mergeCell ref="A33:E33"/>
    <mergeCell ref="B34:B35"/>
    <mergeCell ref="C34:C35"/>
    <mergeCell ref="A36:E36"/>
    <mergeCell ref="A37:A38"/>
    <mergeCell ref="B37:B38"/>
    <mergeCell ref="C37:C38"/>
    <mergeCell ref="D37:D38"/>
    <mergeCell ref="A31:A32"/>
    <mergeCell ref="D31:D32"/>
    <mergeCell ref="A17:E17"/>
    <mergeCell ref="A18:A19"/>
    <mergeCell ref="B18:B32"/>
    <mergeCell ref="C18:C32"/>
    <mergeCell ref="D18:D19"/>
    <mergeCell ref="A21:A22"/>
    <mergeCell ref="D21:D22"/>
    <mergeCell ref="A23:A24"/>
    <mergeCell ref="D23:D24"/>
    <mergeCell ref="A25:A26"/>
    <mergeCell ref="D25:D26"/>
    <mergeCell ref="A27:A28"/>
    <mergeCell ref="D27:D28"/>
    <mergeCell ref="A29:A30"/>
    <mergeCell ref="N34:N35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G6:G7"/>
    <mergeCell ref="B8:B12"/>
    <mergeCell ref="C8:C12"/>
    <mergeCell ref="A13:E13"/>
    <mergeCell ref="B14:B16"/>
    <mergeCell ref="C14:C16"/>
  </mergeCells>
  <pageMargins left="0.23622047244094491" right="0.23622047244094491" top="0.74803149606299213" bottom="0.74803149606299213" header="0.31496062992125984" footer="0.31496062992125984"/>
  <pageSetup paperSize="8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Советский р-н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Чинькова Евгения Владиславовна</dc:creator>
  <cp:lastModifiedBy>Чинькова Евгения Владиславовна</cp:lastModifiedBy>
  <cp:lastPrinted>2021-10-22T03:59:05Z</cp:lastPrinted>
  <dcterms:created xsi:type="dcterms:W3CDTF">2019-04-16T02:45:36Z</dcterms:created>
  <dcterms:modified xsi:type="dcterms:W3CDTF">2022-11-15T03:33:37Z</dcterms:modified>
</cp:coreProperties>
</file>